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<sst xmlns="http://schemas.openxmlformats.org/spreadsheetml/2006/main" count="145" uniqueCount="105">
  <si>
    <t>RB</t>
  </si>
  <si>
    <t>PRIHODI PO VRSTAMA</t>
  </si>
  <si>
    <t>PLAN 2014</t>
  </si>
  <si>
    <t>PLAN 2015</t>
  </si>
  <si>
    <t>Ostvareno od 1.01.do 30.06.2015.</t>
  </si>
  <si>
    <t>1.</t>
  </si>
  <si>
    <t>Prihodi od boravišne pristojbe</t>
  </si>
  <si>
    <t>2.</t>
  </si>
  <si>
    <t>Prihodi od turističke članarine</t>
  </si>
  <si>
    <t>3.</t>
  </si>
  <si>
    <t>Prihodi iz proračuna općine/grada/državnog</t>
  </si>
  <si>
    <t>3.1.</t>
  </si>
  <si>
    <t xml:space="preserve">za programske aktivnosti </t>
  </si>
  <si>
    <t>3.2.</t>
  </si>
  <si>
    <t>za funkcioniranje turističkog ureda</t>
  </si>
  <si>
    <t>4.</t>
  </si>
  <si>
    <t>Prihodi od drugih aktivnosti</t>
  </si>
  <si>
    <t>5.</t>
  </si>
  <si>
    <t>Prijenos prihoda prethodne godine (Višak prethodne godine ukoliko je isti ostvaren)</t>
  </si>
  <si>
    <t>6.</t>
  </si>
  <si>
    <t>Ostali nespomenuti prihodi</t>
  </si>
  <si>
    <t xml:space="preserve">SVEUKUPNO PRIHODI </t>
  </si>
  <si>
    <t>RASHODI PO VRSTAMA</t>
  </si>
  <si>
    <t>I.</t>
  </si>
  <si>
    <t>ADMINISTRATIVNI RASHODI</t>
  </si>
  <si>
    <t>Rashodi za radnike</t>
  </si>
  <si>
    <t>Rashodi ureda</t>
  </si>
  <si>
    <t>Rashodi za rad tijela Turističke zajednice</t>
  </si>
  <si>
    <t>II.</t>
  </si>
  <si>
    <t>DIZAJN VRIJEDNOSTI</t>
  </si>
  <si>
    <r>
      <t xml:space="preserve">Poticanje i sudjelovanje u uređenju grada/općine/mjesta/ </t>
    </r>
    <r>
      <rPr>
        <b/>
        <sz val="11"/>
        <color indexed="8"/>
        <rFont val="Times New Roman"/>
        <family val="1"/>
      </rPr>
      <t>(osim izgradnje komunalne infrastrukture)</t>
    </r>
  </si>
  <si>
    <t>1.1.</t>
  </si>
  <si>
    <t>Projekt Volim Hrvatsku</t>
  </si>
  <si>
    <t>Manifestacije</t>
  </si>
  <si>
    <t>2.1.</t>
  </si>
  <si>
    <t>Kulturno-zabavne</t>
  </si>
  <si>
    <t>2.2.</t>
  </si>
  <si>
    <t xml:space="preserve">Sportske manifestacije </t>
  </si>
  <si>
    <t>2.3.</t>
  </si>
  <si>
    <t>Ekološke manifestacije</t>
  </si>
  <si>
    <t>2.4.</t>
  </si>
  <si>
    <t>Ostale manifestacije</t>
  </si>
  <si>
    <t>2.5.</t>
  </si>
  <si>
    <t>Potpore manifestacijama (suorganizacija s drugim subjektima te donacije drugima za manifestacije)</t>
  </si>
  <si>
    <t xml:space="preserve">Novi proizvodi </t>
  </si>
  <si>
    <t>Potpora razvoju DMK-a/PPS 365</t>
  </si>
  <si>
    <t>III.</t>
  </si>
  <si>
    <t xml:space="preserve">KOMUNIKACIJA VRIJEDNOSTI </t>
  </si>
  <si>
    <t>Online komunikacije</t>
  </si>
  <si>
    <t>Internet oglašavanje</t>
  </si>
  <si>
    <t>1.2.</t>
  </si>
  <si>
    <t>Internet stranice i upravljanje Internet stranicama</t>
  </si>
  <si>
    <t>Offline komunikacije</t>
  </si>
  <si>
    <t>Oglašavanje u promotivnim kampanjama javnog i privatnog sektora</t>
  </si>
  <si>
    <t>Opće oglašavanje (Oglašavanje u tisku, TV oglašavanje…)</t>
  </si>
  <si>
    <t>Brošure i ostali tiskani materijali</t>
  </si>
  <si>
    <t>Suveniri i promo materijali</t>
  </si>
  <si>
    <t>Info table</t>
  </si>
  <si>
    <t>Smeđa signalizacija</t>
  </si>
  <si>
    <t>IV.</t>
  </si>
  <si>
    <t>DISTRIBUCIJA I PRODAJA VRIJEDNOSTI</t>
  </si>
  <si>
    <t>Sajmovi (u skladu sa zakonskim propisima i propisanim pravilima za sustav TZ)</t>
  </si>
  <si>
    <t>Studijska putovanja</t>
  </si>
  <si>
    <t>Posebne prezentacije</t>
  </si>
  <si>
    <t>V.</t>
  </si>
  <si>
    <t>INTERNI MARKETING</t>
  </si>
  <si>
    <t>Edukacija (zaposleni, subjekti javnog i privatnog sektora)</t>
  </si>
  <si>
    <t xml:space="preserve">Koordinacija subjekata koji su neposredno ili posredno uključeni u turistički promet </t>
  </si>
  <si>
    <t xml:space="preserve">3. </t>
  </si>
  <si>
    <t>Nagrade i priznanja (Projekt Volim Hrvatsku i ostalo)</t>
  </si>
  <si>
    <t>VI.</t>
  </si>
  <si>
    <t>MARKETINŠKA INFRASTRUKTURA</t>
  </si>
  <si>
    <t>Proizvodnja multimedijalnih materijala</t>
  </si>
  <si>
    <t>Istraživanje tržišta</t>
  </si>
  <si>
    <t xml:space="preserve">Formiranje baze podataka </t>
  </si>
  <si>
    <t>Suradnja s međunarodnim institucijama</t>
  </si>
  <si>
    <t>Banka fotografija i priprema u izdavaštvu</t>
  </si>
  <si>
    <t>Jedinstveni turistički informacijski sustav (prijava i odjava gostiju, statistika i dr.)</t>
  </si>
  <si>
    <t xml:space="preserve">VII. </t>
  </si>
  <si>
    <t>POSEBNI PROGRAMI</t>
  </si>
  <si>
    <t>Poticanje i pomaganje razvoja turizma na područjima koja nisu turistički razvijena</t>
  </si>
  <si>
    <t>VIII.</t>
  </si>
  <si>
    <r>
      <t xml:space="preserve">OSTALO </t>
    </r>
    <r>
      <rPr>
        <sz val="11"/>
        <color indexed="8"/>
        <rFont val="Times New Roman"/>
        <family val="1"/>
      </rPr>
      <t>(planovi razvoja turizma, strateški marketing planovi i ostalo)</t>
    </r>
  </si>
  <si>
    <t>IX.</t>
  </si>
  <si>
    <t>TRANSFER BORAVIŠNE PRISTOJBE OPĆINI/GRADU (30%)</t>
  </si>
  <si>
    <t>X.</t>
  </si>
  <si>
    <t>POKRIVANJE MANJKA IZ PRETHODNE GODINE ( ukoliko je isti ostvaren)</t>
  </si>
  <si>
    <t>Indeks
ostvarenja</t>
  </si>
  <si>
    <t>Napomena</t>
  </si>
  <si>
    <t>Stručno osposoblj.</t>
  </si>
  <si>
    <t>A</t>
  </si>
  <si>
    <t>B</t>
  </si>
  <si>
    <t>C</t>
  </si>
  <si>
    <t>VIŠAK/MANJAK SREDSTAVA</t>
  </si>
  <si>
    <t>Struktura
ostvarenja %</t>
  </si>
  <si>
    <t xml:space="preserve"> </t>
  </si>
  <si>
    <t>D</t>
  </si>
  <si>
    <t>Amortizacija</t>
  </si>
  <si>
    <t>E</t>
  </si>
  <si>
    <t>UKUPNI RASHODI</t>
  </si>
  <si>
    <t>UKUPNO  IZDACI</t>
  </si>
  <si>
    <t>F</t>
  </si>
  <si>
    <t>DOBIT/GUBITAK RAZDOBLJA</t>
  </si>
  <si>
    <t>Ukupni raahodi-knjigovodstvo</t>
  </si>
  <si>
    <t>Razlika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</si>
</sst>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</numFmts>
  <fonts count="41">
    <font>
      <sz val="10"/>
      <name val="Arial"/>
      <family val="0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31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2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5" fillId="0" borderId="10" xfId="0" applyFont="1" applyBorder="1" applyAlignment="1">
      <alignment/>
    </xf>
    <xf numFmtId="0" fontId="1" fillId="0" borderId="10" xfId="0" applyFont="1" applyBorder="1" applyAlignment="1">
      <alignment/>
    </xf>
    <xf numFmtId="4" fontId="2" fillId="0" borderId="0" xfId="0" applyNumberFormat="1" applyFont="1" applyBorder="1" applyAlignment="1">
      <alignment vertical="top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vertical="top"/>
    </xf>
    <xf numFmtId="0" fontId="3" fillId="0" borderId="10" xfId="0" applyFont="1" applyBorder="1" applyAlignment="1">
      <alignment vertical="top" wrapText="1"/>
    </xf>
    <xf numFmtId="4" fontId="3" fillId="0" borderId="10" xfId="0" applyNumberFormat="1" applyFont="1" applyBorder="1" applyAlignment="1">
      <alignment vertical="top"/>
    </xf>
    <xf numFmtId="4" fontId="3" fillId="0" borderId="10" xfId="0" applyNumberFormat="1" applyFont="1" applyBorder="1" applyAlignment="1">
      <alignment vertical="top" wrapText="1"/>
    </xf>
    <xf numFmtId="4" fontId="4" fillId="0" borderId="10" xfId="0" applyNumberFormat="1" applyFont="1" applyBorder="1" applyAlignment="1">
      <alignment vertical="top" wrapText="1"/>
    </xf>
    <xf numFmtId="0" fontId="2" fillId="0" borderId="10" xfId="0" applyFont="1" applyBorder="1" applyAlignment="1">
      <alignment vertical="top"/>
    </xf>
    <xf numFmtId="4" fontId="2" fillId="0" borderId="10" xfId="0" applyNumberFormat="1" applyFont="1" applyBorder="1" applyAlignment="1">
      <alignment vertical="top"/>
    </xf>
    <xf numFmtId="4" fontId="2" fillId="0" borderId="10" xfId="0" applyNumberFormat="1" applyFont="1" applyBorder="1" applyAlignment="1">
      <alignment vertical="top" wrapText="1"/>
    </xf>
    <xf numFmtId="4" fontId="3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/>
    </xf>
    <xf numFmtId="4" fontId="5" fillId="0" borderId="10" xfId="0" applyNumberFormat="1" applyFont="1" applyBorder="1" applyAlignment="1">
      <alignment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4" fontId="2" fillId="0" borderId="0" xfId="0" applyNumberFormat="1" applyFont="1" applyBorder="1" applyAlignment="1">
      <alignment vertical="top" wrapText="1"/>
    </xf>
    <xf numFmtId="4" fontId="3" fillId="0" borderId="0" xfId="0" applyNumberFormat="1" applyFont="1" applyBorder="1" applyAlignment="1">
      <alignment vertical="top"/>
    </xf>
    <xf numFmtId="0" fontId="1" fillId="0" borderId="0" xfId="0" applyFont="1" applyBorder="1" applyAlignment="1">
      <alignment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4" fontId="2" fillId="0" borderId="10" xfId="0" applyNumberFormat="1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/>
    </xf>
    <xf numFmtId="4" fontId="0" fillId="0" borderId="10" xfId="0" applyNumberFormat="1" applyBorder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69"/>
  <sheetViews>
    <sheetView tabSelected="1" view="pageBreakPreview" zoomScale="75" zoomScaleNormal="75" zoomScaleSheetLayoutView="75" zoomScalePageLayoutView="0" workbookViewId="0" topLeftCell="A1">
      <selection activeCell="E8" sqref="E8"/>
    </sheetView>
  </sheetViews>
  <sheetFormatPr defaultColWidth="9.140625" defaultRowHeight="12.75"/>
  <cols>
    <col min="1" max="1" width="5.57421875" style="0" customWidth="1"/>
    <col min="2" max="2" width="35.28125" style="0" customWidth="1"/>
    <col min="3" max="4" width="12.00390625" style="0" customWidth="1"/>
    <col min="5" max="5" width="13.421875" style="0" customWidth="1"/>
    <col min="6" max="6" width="11.7109375" style="0" customWidth="1"/>
    <col min="7" max="7" width="11.421875" style="0" customWidth="1"/>
    <col min="8" max="8" width="19.421875" style="4" customWidth="1"/>
  </cols>
  <sheetData>
    <row r="3" spans="1:8" ht="42.7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87</v>
      </c>
      <c r="G3" s="2" t="s">
        <v>94</v>
      </c>
      <c r="H3" s="5" t="s">
        <v>88</v>
      </c>
    </row>
    <row r="4" spans="1:8" ht="15">
      <c r="A4" s="9" t="s">
        <v>5</v>
      </c>
      <c r="B4" s="10" t="s">
        <v>6</v>
      </c>
      <c r="C4" s="11">
        <v>55000</v>
      </c>
      <c r="D4" s="11">
        <v>48000</v>
      </c>
      <c r="E4" s="12">
        <v>20726.57</v>
      </c>
      <c r="F4" s="12">
        <f>E4/D4</f>
        <v>0.4318035416666667</v>
      </c>
      <c r="G4" s="11">
        <f>E4/E12*100</f>
        <v>7.806931449938119</v>
      </c>
      <c r="H4" s="6"/>
    </row>
    <row r="5" spans="1:8" ht="15">
      <c r="A5" s="9" t="s">
        <v>7</v>
      </c>
      <c r="B5" s="10" t="s">
        <v>8</v>
      </c>
      <c r="C5" s="11">
        <v>270000</v>
      </c>
      <c r="D5" s="11">
        <v>220000</v>
      </c>
      <c r="E5" s="12">
        <v>110859.44</v>
      </c>
      <c r="F5" s="12">
        <f aca="true" t="shared" si="0" ref="F5:F12">E5/D5</f>
        <v>0.5039065454545455</v>
      </c>
      <c r="G5" s="11">
        <f>E5/E12*100</f>
        <v>41.75664611455383</v>
      </c>
      <c r="H5" s="6"/>
    </row>
    <row r="6" spans="1:8" ht="30">
      <c r="A6" s="9" t="s">
        <v>9</v>
      </c>
      <c r="B6" s="10" t="s">
        <v>10</v>
      </c>
      <c r="C6" s="11">
        <v>290000</v>
      </c>
      <c r="D6" s="11">
        <v>170000</v>
      </c>
      <c r="E6" s="12">
        <v>20000</v>
      </c>
      <c r="F6" s="12">
        <f t="shared" si="0"/>
        <v>0.11764705882352941</v>
      </c>
      <c r="G6" s="11">
        <f>E6/E12*100</f>
        <v>7.5332594345693655</v>
      </c>
      <c r="H6" s="6"/>
    </row>
    <row r="7" spans="1:8" ht="15">
      <c r="A7" s="9" t="s">
        <v>11</v>
      </c>
      <c r="B7" s="10" t="s">
        <v>12</v>
      </c>
      <c r="C7" s="11">
        <v>90000</v>
      </c>
      <c r="D7" s="11">
        <v>100000</v>
      </c>
      <c r="E7" s="13"/>
      <c r="F7" s="12">
        <f t="shared" si="0"/>
        <v>0</v>
      </c>
      <c r="G7" s="11">
        <f>E7/E12*100</f>
        <v>0</v>
      </c>
      <c r="H7" s="6"/>
    </row>
    <row r="8" spans="1:8" ht="15">
      <c r="A8" s="9" t="s">
        <v>13</v>
      </c>
      <c r="B8" s="10" t="s">
        <v>14</v>
      </c>
      <c r="C8" s="11">
        <v>200000</v>
      </c>
      <c r="D8" s="11">
        <v>70000</v>
      </c>
      <c r="E8" s="12">
        <v>20000</v>
      </c>
      <c r="F8" s="12">
        <f t="shared" si="0"/>
        <v>0.2857142857142857</v>
      </c>
      <c r="G8" s="11">
        <f>E8/E12*100</f>
        <v>7.5332594345693655</v>
      </c>
      <c r="H8" s="6"/>
    </row>
    <row r="9" spans="1:8" ht="15">
      <c r="A9" s="9" t="s">
        <v>15</v>
      </c>
      <c r="B9" s="10" t="s">
        <v>16</v>
      </c>
      <c r="C9" s="11">
        <v>100000</v>
      </c>
      <c r="D9" s="11">
        <v>163000</v>
      </c>
      <c r="E9" s="12">
        <v>88716.16</v>
      </c>
      <c r="F9" s="12">
        <f t="shared" si="0"/>
        <v>0.5442709202453988</v>
      </c>
      <c r="G9" s="11">
        <f>E9/E12*100</f>
        <v>33.41609246593828</v>
      </c>
      <c r="H9" s="6"/>
    </row>
    <row r="10" spans="1:8" ht="45">
      <c r="A10" s="9" t="s">
        <v>17</v>
      </c>
      <c r="B10" s="10" t="s">
        <v>18</v>
      </c>
      <c r="C10" s="11">
        <v>50000</v>
      </c>
      <c r="D10" s="11">
        <v>2500</v>
      </c>
      <c r="E10" s="12"/>
      <c r="F10" s="12">
        <f t="shared" si="0"/>
        <v>0</v>
      </c>
      <c r="G10" s="11">
        <f>E10/E12*100</f>
        <v>0</v>
      </c>
      <c r="H10" s="6"/>
    </row>
    <row r="11" spans="1:8" ht="15">
      <c r="A11" s="9" t="s">
        <v>19</v>
      </c>
      <c r="B11" s="10" t="s">
        <v>20</v>
      </c>
      <c r="C11" s="11">
        <v>5000</v>
      </c>
      <c r="D11" s="11">
        <v>5000</v>
      </c>
      <c r="E11" s="12">
        <f>25187.16</f>
        <v>25187.16</v>
      </c>
      <c r="F11" s="12">
        <f t="shared" si="0"/>
        <v>5.037432</v>
      </c>
      <c r="G11" s="11">
        <f>E11/E12*100</f>
        <v>9.487070535000408</v>
      </c>
      <c r="H11" s="6" t="s">
        <v>89</v>
      </c>
    </row>
    <row r="12" spans="1:8" ht="15">
      <c r="A12" s="14" t="s">
        <v>90</v>
      </c>
      <c r="B12" s="2" t="s">
        <v>21</v>
      </c>
      <c r="C12" s="15">
        <f>C4+C5+C6+C9+C10+C11</f>
        <v>770000</v>
      </c>
      <c r="D12" s="15">
        <f>D4+D5+D6+D9+D10+D11</f>
        <v>608500</v>
      </c>
      <c r="E12" s="15">
        <f>E4+E5+E6+E9+E10+E11</f>
        <v>265489.33</v>
      </c>
      <c r="F12" s="12">
        <f t="shared" si="0"/>
        <v>0.43630128184059164</v>
      </c>
      <c r="G12" s="15">
        <f>G4+G5+G6+G9+G10+G11</f>
        <v>100</v>
      </c>
      <c r="H12" s="6"/>
    </row>
    <row r="13" spans="1:8" ht="15">
      <c r="A13" s="20"/>
      <c r="B13" s="21"/>
      <c r="C13" s="7"/>
      <c r="D13" s="7"/>
      <c r="E13" s="22"/>
      <c r="F13" s="22"/>
      <c r="G13" s="23"/>
      <c r="H13" s="24"/>
    </row>
    <row r="14" spans="1:8" ht="42.75">
      <c r="A14" s="2" t="s">
        <v>0</v>
      </c>
      <c r="B14" s="2" t="s">
        <v>22</v>
      </c>
      <c r="C14" s="16" t="s">
        <v>2</v>
      </c>
      <c r="D14" s="16" t="s">
        <v>3</v>
      </c>
      <c r="E14" s="16" t="s">
        <v>4</v>
      </c>
      <c r="F14" s="2" t="s">
        <v>87</v>
      </c>
      <c r="G14" s="2" t="s">
        <v>94</v>
      </c>
      <c r="H14" s="5" t="s">
        <v>88</v>
      </c>
    </row>
    <row r="15" spans="1:8" ht="14.25">
      <c r="A15" s="14" t="s">
        <v>23</v>
      </c>
      <c r="B15" s="2" t="s">
        <v>24</v>
      </c>
      <c r="C15" s="15">
        <f>C16+C17+C18</f>
        <v>550800</v>
      </c>
      <c r="D15" s="15">
        <f>D16+D17+D18</f>
        <v>410000</v>
      </c>
      <c r="E15" s="15">
        <f>E16+E17+E18</f>
        <v>194126.5</v>
      </c>
      <c r="F15" s="16">
        <f>E15/D15</f>
        <v>0.47347926829268294</v>
      </c>
      <c r="G15" s="15">
        <f>E15/E64*100</f>
        <v>75.96047339022952</v>
      </c>
      <c r="H15" s="6"/>
    </row>
    <row r="16" spans="1:8" ht="15">
      <c r="A16" s="9" t="s">
        <v>5</v>
      </c>
      <c r="B16" s="10" t="s">
        <v>25</v>
      </c>
      <c r="C16" s="11">
        <v>445800</v>
      </c>
      <c r="D16" s="11">
        <v>340000</v>
      </c>
      <c r="E16" s="12">
        <v>162887.85</v>
      </c>
      <c r="F16" s="16">
        <f aca="true" t="shared" si="1" ref="F16:F61">E16/D16</f>
        <v>0.4790819117647059</v>
      </c>
      <c r="G16" s="15">
        <f>E16/E64*100</f>
        <v>63.736986941590644</v>
      </c>
      <c r="H16" s="6"/>
    </row>
    <row r="17" spans="1:8" ht="15">
      <c r="A17" s="9" t="s">
        <v>7</v>
      </c>
      <c r="B17" s="10" t="s">
        <v>26</v>
      </c>
      <c r="C17" s="11">
        <v>75000</v>
      </c>
      <c r="D17" s="11">
        <v>60000</v>
      </c>
      <c r="E17" s="12">
        <f>3206.97+4117.42+4480.62+1819.1+571.25+671.26+278.82+4875+2850+1400+3094.41+3393.55+480+0.25</f>
        <v>31238.649999999998</v>
      </c>
      <c r="F17" s="16">
        <f t="shared" si="1"/>
        <v>0.5206441666666667</v>
      </c>
      <c r="G17" s="15">
        <f>E17/E64*100</f>
        <v>12.223486448638868</v>
      </c>
      <c r="H17" s="6"/>
    </row>
    <row r="18" spans="1:8" ht="30">
      <c r="A18" s="9" t="s">
        <v>9</v>
      </c>
      <c r="B18" s="10" t="s">
        <v>27</v>
      </c>
      <c r="C18" s="11">
        <v>30000</v>
      </c>
      <c r="D18" s="11">
        <v>10000</v>
      </c>
      <c r="E18" s="17"/>
      <c r="F18" s="16">
        <f t="shared" si="1"/>
        <v>0</v>
      </c>
      <c r="G18" s="15">
        <f>E18/E64*100</f>
        <v>0</v>
      </c>
      <c r="H18" s="6"/>
    </row>
    <row r="19" spans="1:8" ht="14.25">
      <c r="A19" s="14" t="s">
        <v>28</v>
      </c>
      <c r="B19" s="2" t="s">
        <v>29</v>
      </c>
      <c r="C19" s="15">
        <f>C20+C22+C28+C29</f>
        <v>174500</v>
      </c>
      <c r="D19" s="15">
        <f>D20+D22+D28+D29</f>
        <v>117000</v>
      </c>
      <c r="E19" s="15">
        <v>14525</v>
      </c>
      <c r="F19" s="16">
        <f t="shared" si="1"/>
        <v>0.12414529914529915</v>
      </c>
      <c r="G19" s="15">
        <f>E19/E64*100</f>
        <v>5.683540763332588</v>
      </c>
      <c r="H19" s="6"/>
    </row>
    <row r="20" spans="1:8" ht="14.25" customHeight="1">
      <c r="A20" s="9" t="s">
        <v>5</v>
      </c>
      <c r="B20" s="10" t="s">
        <v>30</v>
      </c>
      <c r="C20" s="11">
        <f>C21</f>
        <v>5000</v>
      </c>
      <c r="D20" s="11">
        <f>D21</f>
        <v>1000</v>
      </c>
      <c r="E20" s="11">
        <f>E21</f>
        <v>0</v>
      </c>
      <c r="F20" s="16">
        <f t="shared" si="1"/>
        <v>0</v>
      </c>
      <c r="G20" s="15">
        <f>E20/E64*100</f>
        <v>0</v>
      </c>
      <c r="H20" s="6"/>
    </row>
    <row r="21" spans="1:8" ht="15">
      <c r="A21" s="9" t="s">
        <v>31</v>
      </c>
      <c r="B21" s="10" t="s">
        <v>32</v>
      </c>
      <c r="C21" s="11">
        <v>5000</v>
      </c>
      <c r="D21" s="11">
        <v>1000</v>
      </c>
      <c r="E21" s="16"/>
      <c r="F21" s="16">
        <f t="shared" si="1"/>
        <v>0</v>
      </c>
      <c r="G21" s="15">
        <f>E21/E64*100</f>
        <v>0</v>
      </c>
      <c r="H21" s="6"/>
    </row>
    <row r="22" spans="1:8" ht="15">
      <c r="A22" s="9" t="s">
        <v>7</v>
      </c>
      <c r="B22" s="10" t="s">
        <v>33</v>
      </c>
      <c r="C22" s="11">
        <f>C23+C24+C25+C26+C27</f>
        <v>149500</v>
      </c>
      <c r="D22" s="11">
        <f>D23+D24+D25+D26+D27</f>
        <v>101000</v>
      </c>
      <c r="E22" s="11">
        <v>14525</v>
      </c>
      <c r="F22" s="16">
        <f t="shared" si="1"/>
        <v>0.1438118811881188</v>
      </c>
      <c r="G22" s="15">
        <f>E22/E64*100</f>
        <v>5.683540763332588</v>
      </c>
      <c r="H22" s="6"/>
    </row>
    <row r="23" spans="1:8" ht="15">
      <c r="A23" s="9" t="s">
        <v>34</v>
      </c>
      <c r="B23" s="10" t="s">
        <v>35</v>
      </c>
      <c r="C23" s="11"/>
      <c r="D23" s="11">
        <v>76000</v>
      </c>
      <c r="E23" s="12"/>
      <c r="F23" s="16">
        <f t="shared" si="1"/>
        <v>0</v>
      </c>
      <c r="G23" s="15">
        <f>E23/E64*100</f>
        <v>0</v>
      </c>
      <c r="H23" s="6"/>
    </row>
    <row r="24" spans="1:8" ht="15">
      <c r="A24" s="9" t="s">
        <v>36</v>
      </c>
      <c r="B24" s="10" t="s">
        <v>37</v>
      </c>
      <c r="C24" s="11">
        <v>1000</v>
      </c>
      <c r="D24" s="11">
        <v>1000</v>
      </c>
      <c r="E24" s="12"/>
      <c r="F24" s="16">
        <f t="shared" si="1"/>
        <v>0</v>
      </c>
      <c r="G24" s="15">
        <f>E24/E64*100</f>
        <v>0</v>
      </c>
      <c r="H24" s="6"/>
    </row>
    <row r="25" spans="1:8" ht="15">
      <c r="A25" s="9" t="s">
        <v>38</v>
      </c>
      <c r="B25" s="10" t="s">
        <v>39</v>
      </c>
      <c r="C25" s="11"/>
      <c r="D25" s="11">
        <v>0</v>
      </c>
      <c r="E25" s="12"/>
      <c r="F25" s="16" t="s">
        <v>95</v>
      </c>
      <c r="G25" s="15">
        <f>E25/E64*100</f>
        <v>0</v>
      </c>
      <c r="H25" s="6"/>
    </row>
    <row r="26" spans="1:8" ht="15">
      <c r="A26" s="9" t="s">
        <v>40</v>
      </c>
      <c r="B26" s="10" t="s">
        <v>41</v>
      </c>
      <c r="C26" s="11">
        <v>98500</v>
      </c>
      <c r="D26" s="11">
        <v>7000</v>
      </c>
      <c r="E26" s="12"/>
      <c r="F26" s="16">
        <f t="shared" si="1"/>
        <v>0</v>
      </c>
      <c r="G26" s="15">
        <f>E26/E64*100</f>
        <v>0</v>
      </c>
      <c r="H26" s="6"/>
    </row>
    <row r="27" spans="1:8" ht="45">
      <c r="A27" s="9" t="s">
        <v>42</v>
      </c>
      <c r="B27" s="10" t="s">
        <v>43</v>
      </c>
      <c r="C27" s="11">
        <v>50000</v>
      </c>
      <c r="D27" s="11">
        <v>17000</v>
      </c>
      <c r="E27" s="12">
        <v>14525</v>
      </c>
      <c r="F27" s="16">
        <f t="shared" si="1"/>
        <v>0.8544117647058823</v>
      </c>
      <c r="G27" s="15">
        <f>E27/E64*100</f>
        <v>5.683540763332588</v>
      </c>
      <c r="H27" s="6"/>
    </row>
    <row r="28" spans="1:8" ht="15">
      <c r="A28" s="9" t="s">
        <v>9</v>
      </c>
      <c r="B28" s="10" t="s">
        <v>44</v>
      </c>
      <c r="C28" s="11">
        <v>10000</v>
      </c>
      <c r="D28" s="11">
        <v>5000</v>
      </c>
      <c r="E28" s="16">
        <v>0</v>
      </c>
      <c r="F28" s="16">
        <f t="shared" si="1"/>
        <v>0</v>
      </c>
      <c r="G28" s="15">
        <f>E28/E64*100</f>
        <v>0</v>
      </c>
      <c r="H28" s="6"/>
    </row>
    <row r="29" spans="1:8" ht="15">
      <c r="A29" s="9" t="s">
        <v>15</v>
      </c>
      <c r="B29" s="10" t="s">
        <v>45</v>
      </c>
      <c r="C29" s="11">
        <v>10000</v>
      </c>
      <c r="D29" s="11">
        <v>10000</v>
      </c>
      <c r="E29" s="16">
        <v>0</v>
      </c>
      <c r="F29" s="16">
        <f t="shared" si="1"/>
        <v>0</v>
      </c>
      <c r="G29" s="15">
        <f>E29/E64*100</f>
        <v>0</v>
      </c>
      <c r="H29" s="6"/>
    </row>
    <row r="30" spans="1:8" ht="21" customHeight="1">
      <c r="A30" s="14" t="s">
        <v>46</v>
      </c>
      <c r="B30" s="2" t="s">
        <v>47</v>
      </c>
      <c r="C30" s="15">
        <f>C31+C34+C40</f>
        <v>39500</v>
      </c>
      <c r="D30" s="15">
        <f>D31+D34+D40</f>
        <v>35600</v>
      </c>
      <c r="E30" s="15">
        <v>4626</v>
      </c>
      <c r="F30" s="16">
        <f t="shared" si="1"/>
        <v>0.1299438202247191</v>
      </c>
      <c r="G30" s="15">
        <f>E30/E64*100</f>
        <v>1.8101245832135322</v>
      </c>
      <c r="H30" s="6"/>
    </row>
    <row r="31" spans="1:8" ht="14.25">
      <c r="A31" s="14" t="s">
        <v>5</v>
      </c>
      <c r="B31" s="2" t="s">
        <v>48</v>
      </c>
      <c r="C31" s="15">
        <f>C32+C33</f>
        <v>15000</v>
      </c>
      <c r="D31" s="15">
        <f>D32+D33</f>
        <v>14000</v>
      </c>
      <c r="E31" s="15">
        <v>4000</v>
      </c>
      <c r="F31" s="16">
        <f t="shared" si="1"/>
        <v>0.2857142857142857</v>
      </c>
      <c r="G31" s="15">
        <f>E31/E64*100</f>
        <v>1.5651747368902136</v>
      </c>
      <c r="H31" s="6"/>
    </row>
    <row r="32" spans="1:8" ht="15">
      <c r="A32" s="9" t="s">
        <v>31</v>
      </c>
      <c r="B32" s="10" t="s">
        <v>49</v>
      </c>
      <c r="C32" s="11">
        <v>0</v>
      </c>
      <c r="D32" s="11">
        <v>4000</v>
      </c>
      <c r="E32" s="12"/>
      <c r="F32" s="16">
        <f t="shared" si="1"/>
        <v>0</v>
      </c>
      <c r="G32" s="15">
        <f>E32/E64*100</f>
        <v>0</v>
      </c>
      <c r="H32" s="6"/>
    </row>
    <row r="33" spans="1:8" ht="30">
      <c r="A33" s="9" t="s">
        <v>50</v>
      </c>
      <c r="B33" s="10" t="s">
        <v>51</v>
      </c>
      <c r="C33" s="11">
        <v>15000</v>
      </c>
      <c r="D33" s="11">
        <v>10000</v>
      </c>
      <c r="E33" s="12">
        <v>4000</v>
      </c>
      <c r="F33" s="16">
        <f t="shared" si="1"/>
        <v>0.4</v>
      </c>
      <c r="G33" s="15">
        <f>E33/E64*100</f>
        <v>1.5651747368902136</v>
      </c>
      <c r="H33" s="6"/>
    </row>
    <row r="34" spans="1:8" ht="14.25">
      <c r="A34" s="14" t="s">
        <v>7</v>
      </c>
      <c r="B34" s="2" t="s">
        <v>52</v>
      </c>
      <c r="C34" s="15">
        <f>C35+C36+C37+C38+C39</f>
        <v>14500</v>
      </c>
      <c r="D34" s="15">
        <f>D35+D36+D37+D38+D39</f>
        <v>18600</v>
      </c>
      <c r="E34" s="15">
        <v>626</v>
      </c>
      <c r="F34" s="16">
        <f t="shared" si="1"/>
        <v>0.03365591397849462</v>
      </c>
      <c r="G34" s="15">
        <f>E34/E64*100</f>
        <v>0.24494984632331845</v>
      </c>
      <c r="H34" s="6"/>
    </row>
    <row r="35" spans="1:8" ht="30">
      <c r="A35" s="9" t="s">
        <v>34</v>
      </c>
      <c r="B35" s="10" t="s">
        <v>53</v>
      </c>
      <c r="C35" s="11">
        <v>0</v>
      </c>
      <c r="D35" s="11">
        <v>2000</v>
      </c>
      <c r="E35" s="16"/>
      <c r="F35" s="16">
        <f t="shared" si="1"/>
        <v>0</v>
      </c>
      <c r="G35" s="15">
        <f>E35/E64*100</f>
        <v>0</v>
      </c>
      <c r="H35" s="6"/>
    </row>
    <row r="36" spans="1:8" ht="30">
      <c r="A36" s="9" t="s">
        <v>36</v>
      </c>
      <c r="B36" s="10" t="s">
        <v>54</v>
      </c>
      <c r="C36" s="11">
        <v>7000</v>
      </c>
      <c r="D36" s="11">
        <v>7000</v>
      </c>
      <c r="E36" s="12"/>
      <c r="F36" s="16">
        <f t="shared" si="1"/>
        <v>0</v>
      </c>
      <c r="G36" s="15">
        <f>E36/E64*100</f>
        <v>0</v>
      </c>
      <c r="H36" s="6"/>
    </row>
    <row r="37" spans="1:8" ht="15">
      <c r="A37" s="9" t="s">
        <v>38</v>
      </c>
      <c r="B37" s="10" t="s">
        <v>55</v>
      </c>
      <c r="C37" s="11">
        <v>5000</v>
      </c>
      <c r="D37" s="11">
        <v>7000</v>
      </c>
      <c r="E37" s="12">
        <v>626.25</v>
      </c>
      <c r="F37" s="16">
        <f t="shared" si="1"/>
        <v>0.08946428571428572</v>
      </c>
      <c r="G37" s="15">
        <f>E37/E64*100</f>
        <v>0.24504766974437409</v>
      </c>
      <c r="H37" s="6"/>
    </row>
    <row r="38" spans="1:8" ht="15">
      <c r="A38" s="9" t="s">
        <v>40</v>
      </c>
      <c r="B38" s="10" t="s">
        <v>56</v>
      </c>
      <c r="C38" s="11">
        <v>2500</v>
      </c>
      <c r="D38" s="11">
        <v>1600</v>
      </c>
      <c r="E38" s="16"/>
      <c r="F38" s="16">
        <f t="shared" si="1"/>
        <v>0</v>
      </c>
      <c r="G38" s="15">
        <f>E38/E64*100</f>
        <v>0</v>
      </c>
      <c r="H38" s="6"/>
    </row>
    <row r="39" spans="1:8" ht="15">
      <c r="A39" s="9" t="s">
        <v>42</v>
      </c>
      <c r="B39" s="10" t="s">
        <v>57</v>
      </c>
      <c r="C39" s="11">
        <v>0</v>
      </c>
      <c r="D39" s="11">
        <v>1000</v>
      </c>
      <c r="E39" s="16"/>
      <c r="F39" s="16">
        <f t="shared" si="1"/>
        <v>0</v>
      </c>
      <c r="G39" s="15">
        <f>E39/E64*100</f>
        <v>0</v>
      </c>
      <c r="H39" s="6"/>
    </row>
    <row r="40" spans="1:8" ht="15">
      <c r="A40" s="14" t="s">
        <v>9</v>
      </c>
      <c r="B40" s="2" t="s">
        <v>58</v>
      </c>
      <c r="C40" s="11">
        <v>10000</v>
      </c>
      <c r="D40" s="15">
        <v>3000</v>
      </c>
      <c r="E40" s="16">
        <v>0</v>
      </c>
      <c r="F40" s="16">
        <f t="shared" si="1"/>
        <v>0</v>
      </c>
      <c r="G40" s="15">
        <f>E40/E64*100</f>
        <v>0</v>
      </c>
      <c r="H40" s="6"/>
    </row>
    <row r="41" spans="1:8" ht="28.5">
      <c r="A41" s="14" t="s">
        <v>59</v>
      </c>
      <c r="B41" s="2" t="s">
        <v>60</v>
      </c>
      <c r="C41" s="15">
        <f>C42+C43+C44</f>
        <v>13000</v>
      </c>
      <c r="D41" s="15">
        <f>D42+D43+D44</f>
        <v>10000</v>
      </c>
      <c r="E41" s="15">
        <f>E42+E43+E44</f>
        <v>0</v>
      </c>
      <c r="F41" s="16">
        <f t="shared" si="1"/>
        <v>0</v>
      </c>
      <c r="G41" s="15">
        <f>E41/E64*100</f>
        <v>0</v>
      </c>
      <c r="H41" s="6"/>
    </row>
    <row r="42" spans="1:8" ht="45">
      <c r="A42" s="9" t="s">
        <v>5</v>
      </c>
      <c r="B42" s="10" t="s">
        <v>61</v>
      </c>
      <c r="C42" s="11">
        <v>10000</v>
      </c>
      <c r="D42" s="11">
        <v>5000</v>
      </c>
      <c r="E42" s="16">
        <v>0</v>
      </c>
      <c r="F42" s="16">
        <f t="shared" si="1"/>
        <v>0</v>
      </c>
      <c r="G42" s="15">
        <f>E42/E64*100</f>
        <v>0</v>
      </c>
      <c r="H42" s="6"/>
    </row>
    <row r="43" spans="1:8" ht="15">
      <c r="A43" s="9" t="s">
        <v>7</v>
      </c>
      <c r="B43" s="10" t="s">
        <v>62</v>
      </c>
      <c r="C43" s="11">
        <v>3000</v>
      </c>
      <c r="D43" s="11">
        <v>3000</v>
      </c>
      <c r="E43" s="12">
        <v>0</v>
      </c>
      <c r="F43" s="16">
        <f t="shared" si="1"/>
        <v>0</v>
      </c>
      <c r="G43" s="15">
        <f>E43/E64*100</f>
        <v>0</v>
      </c>
      <c r="H43" s="6"/>
    </row>
    <row r="44" spans="1:8" ht="15">
      <c r="A44" s="9" t="s">
        <v>9</v>
      </c>
      <c r="B44" s="10" t="s">
        <v>63</v>
      </c>
      <c r="C44" s="11">
        <v>0</v>
      </c>
      <c r="D44" s="11">
        <v>2000</v>
      </c>
      <c r="E44" s="16">
        <v>0</v>
      </c>
      <c r="F44" s="16">
        <f t="shared" si="1"/>
        <v>0</v>
      </c>
      <c r="G44" s="15">
        <f>E44/E64*100</f>
        <v>0</v>
      </c>
      <c r="H44" s="6"/>
    </row>
    <row r="45" spans="1:8" ht="14.25">
      <c r="A45" s="14" t="s">
        <v>64</v>
      </c>
      <c r="B45" s="2" t="s">
        <v>65</v>
      </c>
      <c r="C45" s="15">
        <f>C46+C47+C48</f>
        <v>10000</v>
      </c>
      <c r="D45" s="15">
        <f>D46+D47+D48</f>
        <v>8000</v>
      </c>
      <c r="E45" s="15">
        <f>E46+E47+E48</f>
        <v>0</v>
      </c>
      <c r="F45" s="16">
        <f t="shared" si="1"/>
        <v>0</v>
      </c>
      <c r="G45" s="15">
        <f>E45/6400</f>
        <v>0</v>
      </c>
      <c r="H45" s="6"/>
    </row>
    <row r="46" spans="1:8" ht="30">
      <c r="A46" s="9" t="s">
        <v>5</v>
      </c>
      <c r="B46" s="10" t="s">
        <v>66</v>
      </c>
      <c r="C46" s="11">
        <v>10000</v>
      </c>
      <c r="D46" s="11">
        <v>4000</v>
      </c>
      <c r="E46" s="16"/>
      <c r="F46" s="16">
        <f t="shared" si="1"/>
        <v>0</v>
      </c>
      <c r="G46" s="15">
        <f>E46/E64*100</f>
        <v>0</v>
      </c>
      <c r="H46" s="6"/>
    </row>
    <row r="47" spans="1:8" ht="45">
      <c r="A47" s="9" t="s">
        <v>7</v>
      </c>
      <c r="B47" s="10" t="s">
        <v>67</v>
      </c>
      <c r="C47" s="11">
        <v>0</v>
      </c>
      <c r="D47" s="11">
        <v>4000</v>
      </c>
      <c r="E47" s="16"/>
      <c r="F47" s="16">
        <f t="shared" si="1"/>
        <v>0</v>
      </c>
      <c r="G47" s="15">
        <f>E47/E64*100</f>
        <v>0</v>
      </c>
      <c r="H47" s="6"/>
    </row>
    <row r="48" spans="1:8" ht="30">
      <c r="A48" s="9" t="s">
        <v>68</v>
      </c>
      <c r="B48" s="10" t="s">
        <v>69</v>
      </c>
      <c r="C48" s="11">
        <v>0</v>
      </c>
      <c r="D48" s="11">
        <v>0</v>
      </c>
      <c r="E48" s="16"/>
      <c r="F48" s="16" t="s">
        <v>95</v>
      </c>
      <c r="G48" s="15">
        <f>E48/E64*100</f>
        <v>0</v>
      </c>
      <c r="H48" s="6"/>
    </row>
    <row r="49" spans="1:8" ht="28.5">
      <c r="A49" s="14" t="s">
        <v>70</v>
      </c>
      <c r="B49" s="2" t="s">
        <v>71</v>
      </c>
      <c r="C49" s="15">
        <f>C50+C51+C52+C53+C54+C55</f>
        <v>700</v>
      </c>
      <c r="D49" s="15">
        <f>D50+D51+D52+D53+D54+D55</f>
        <v>10000</v>
      </c>
      <c r="E49" s="15">
        <f>E50+E51+E52+E53+E54+E55</f>
        <v>0</v>
      </c>
      <c r="F49" s="16">
        <f t="shared" si="1"/>
        <v>0</v>
      </c>
      <c r="G49" s="15">
        <f>E49/E64*100</f>
        <v>0</v>
      </c>
      <c r="H49" s="6"/>
    </row>
    <row r="50" spans="1:8" ht="15">
      <c r="A50" s="9" t="s">
        <v>5</v>
      </c>
      <c r="B50" s="10" t="s">
        <v>72</v>
      </c>
      <c r="C50" s="11">
        <v>0</v>
      </c>
      <c r="D50" s="11">
        <v>4500</v>
      </c>
      <c r="E50" s="16"/>
      <c r="F50" s="16">
        <f t="shared" si="1"/>
        <v>0</v>
      </c>
      <c r="G50" s="15">
        <f>E50/E64*100</f>
        <v>0</v>
      </c>
      <c r="H50" s="6"/>
    </row>
    <row r="51" spans="1:8" ht="15">
      <c r="A51" s="9" t="s">
        <v>7</v>
      </c>
      <c r="B51" s="10" t="s">
        <v>73</v>
      </c>
      <c r="C51" s="11">
        <v>0</v>
      </c>
      <c r="D51" s="11">
        <v>0</v>
      </c>
      <c r="E51" s="16"/>
      <c r="F51" s="16" t="s">
        <v>95</v>
      </c>
      <c r="G51" s="15">
        <f>E51/E64*100</f>
        <v>0</v>
      </c>
      <c r="H51" s="6"/>
    </row>
    <row r="52" spans="1:8" ht="15">
      <c r="A52" s="9" t="s">
        <v>9</v>
      </c>
      <c r="B52" s="10" t="s">
        <v>74</v>
      </c>
      <c r="C52" s="11">
        <v>0</v>
      </c>
      <c r="D52" s="11">
        <v>0</v>
      </c>
      <c r="E52" s="16"/>
      <c r="F52" s="16" t="s">
        <v>95</v>
      </c>
      <c r="G52" s="15">
        <f>E52/E64*100</f>
        <v>0</v>
      </c>
      <c r="H52" s="6"/>
    </row>
    <row r="53" spans="1:8" ht="15">
      <c r="A53" s="9" t="s">
        <v>15</v>
      </c>
      <c r="B53" s="10" t="s">
        <v>75</v>
      </c>
      <c r="C53" s="11">
        <v>0</v>
      </c>
      <c r="D53" s="11">
        <v>1500</v>
      </c>
      <c r="E53" s="16"/>
      <c r="F53" s="16">
        <f t="shared" si="1"/>
        <v>0</v>
      </c>
      <c r="G53" s="15">
        <f>E53/E64*100</f>
        <v>0</v>
      </c>
      <c r="H53" s="6"/>
    </row>
    <row r="54" spans="1:8" ht="30">
      <c r="A54" s="9" t="s">
        <v>17</v>
      </c>
      <c r="B54" s="10" t="s">
        <v>76</v>
      </c>
      <c r="C54" s="11">
        <v>700</v>
      </c>
      <c r="D54" s="11">
        <v>0</v>
      </c>
      <c r="E54" s="16"/>
      <c r="F54" s="16" t="s">
        <v>95</v>
      </c>
      <c r="G54" s="15">
        <f>E54/E64*100</f>
        <v>0</v>
      </c>
      <c r="H54" s="6"/>
    </row>
    <row r="55" spans="1:8" ht="45">
      <c r="A55" s="9" t="s">
        <v>19</v>
      </c>
      <c r="B55" s="10" t="s">
        <v>77</v>
      </c>
      <c r="C55" s="11">
        <v>0</v>
      </c>
      <c r="D55" s="11">
        <v>4000</v>
      </c>
      <c r="E55" s="16"/>
      <c r="F55" s="16">
        <f t="shared" si="1"/>
        <v>0</v>
      </c>
      <c r="G55" s="15">
        <f>E55/E64*100</f>
        <v>0</v>
      </c>
      <c r="H55" s="6"/>
    </row>
    <row r="56" spans="1:8" ht="14.25">
      <c r="A56" s="14" t="s">
        <v>78</v>
      </c>
      <c r="B56" s="2" t="s">
        <v>79</v>
      </c>
      <c r="C56" s="15">
        <f>C57</f>
        <v>5000</v>
      </c>
      <c r="D56" s="15">
        <f>D57</f>
        <v>1000</v>
      </c>
      <c r="E56" s="15">
        <f>E57</f>
        <v>0</v>
      </c>
      <c r="F56" s="16">
        <f t="shared" si="1"/>
        <v>0</v>
      </c>
      <c r="G56" s="15">
        <f>E56/E64*100</f>
        <v>0</v>
      </c>
      <c r="H56" s="6"/>
    </row>
    <row r="57" spans="1:8" ht="45">
      <c r="A57" s="9" t="s">
        <v>5</v>
      </c>
      <c r="B57" s="10" t="s">
        <v>80</v>
      </c>
      <c r="C57" s="11">
        <v>5000</v>
      </c>
      <c r="D57" s="11">
        <v>1000</v>
      </c>
      <c r="E57" s="16"/>
      <c r="F57" s="16">
        <f t="shared" si="1"/>
        <v>0</v>
      </c>
      <c r="G57" s="15">
        <f>E57/E64*100</f>
        <v>0</v>
      </c>
      <c r="H57" s="6"/>
    </row>
    <row r="58" spans="1:8" ht="30">
      <c r="A58" s="14" t="s">
        <v>81</v>
      </c>
      <c r="B58" s="2" t="s">
        <v>82</v>
      </c>
      <c r="C58" s="15">
        <v>10000</v>
      </c>
      <c r="D58" s="15">
        <v>2500</v>
      </c>
      <c r="E58" s="16">
        <v>0</v>
      </c>
      <c r="F58" s="16">
        <f t="shared" si="1"/>
        <v>0</v>
      </c>
      <c r="G58" s="15">
        <f>E58/E64*100</f>
        <v>0</v>
      </c>
      <c r="H58" s="6"/>
    </row>
    <row r="59" spans="1:8" ht="42.75">
      <c r="A59" s="14" t="s">
        <v>83</v>
      </c>
      <c r="B59" s="2" t="s">
        <v>84</v>
      </c>
      <c r="C59" s="15">
        <v>16500</v>
      </c>
      <c r="D59" s="15">
        <v>14400</v>
      </c>
      <c r="E59" s="16">
        <v>4966.2</v>
      </c>
      <c r="F59" s="16">
        <f t="shared" si="1"/>
        <v>0.344875</v>
      </c>
      <c r="G59" s="15">
        <f>E59/E64*100</f>
        <v>1.9432426945860448</v>
      </c>
      <c r="H59" s="6"/>
    </row>
    <row r="60" spans="1:8" ht="42.75">
      <c r="A60" s="14" t="s">
        <v>85</v>
      </c>
      <c r="B60" s="2" t="s">
        <v>86</v>
      </c>
      <c r="C60" s="15">
        <v>0</v>
      </c>
      <c r="D60" s="11">
        <v>0</v>
      </c>
      <c r="E60" s="16">
        <v>0</v>
      </c>
      <c r="F60" s="16" t="s">
        <v>95</v>
      </c>
      <c r="G60" s="15">
        <f>E60/E64*100</f>
        <v>0</v>
      </c>
      <c r="H60" s="6"/>
    </row>
    <row r="61" spans="1:8" ht="14.25">
      <c r="A61" s="14" t="s">
        <v>91</v>
      </c>
      <c r="B61" s="2" t="s">
        <v>100</v>
      </c>
      <c r="C61" s="15">
        <f>C15+C19+C30+C41+C45+C49+C56+C58+C59</f>
        <v>820000</v>
      </c>
      <c r="D61" s="15">
        <f>D15+D19+D30+D41+D45+D49+D56+D58+D59</f>
        <v>608500</v>
      </c>
      <c r="E61" s="15">
        <f>E15+E19+E30+E41+E45+E49+E56+E58+E59</f>
        <v>218243.7</v>
      </c>
      <c r="F61" s="16">
        <f t="shared" si="1"/>
        <v>0.3586585045193098</v>
      </c>
      <c r="G61" s="15">
        <f>E61/E64*100</f>
        <v>85.39738143136168</v>
      </c>
      <c r="H61" s="6"/>
    </row>
    <row r="62" spans="1:8" ht="14.25">
      <c r="A62" s="18" t="s">
        <v>92</v>
      </c>
      <c r="B62" s="5" t="s">
        <v>93</v>
      </c>
      <c r="C62" s="19">
        <f>C12-C61</f>
        <v>-50000</v>
      </c>
      <c r="D62" s="19">
        <f>D12-D61</f>
        <v>0</v>
      </c>
      <c r="E62" s="19">
        <f>E12-E61</f>
        <v>47245.630000000005</v>
      </c>
      <c r="F62" s="19"/>
      <c r="G62" s="15"/>
      <c r="H62" s="5"/>
    </row>
    <row r="63" spans="1:8" ht="15">
      <c r="A63" s="8" t="s">
        <v>96</v>
      </c>
      <c r="B63" s="27" t="s">
        <v>97</v>
      </c>
      <c r="C63" s="3">
        <v>0</v>
      </c>
      <c r="D63" s="3"/>
      <c r="E63" s="28">
        <v>37318.82</v>
      </c>
      <c r="F63" s="3"/>
      <c r="G63" s="15">
        <f>E63/E64*100</f>
        <v>14.602618568638311</v>
      </c>
      <c r="H63" s="6"/>
    </row>
    <row r="64" spans="1:8" ht="14.25">
      <c r="A64" s="29" t="s">
        <v>98</v>
      </c>
      <c r="B64" s="27" t="s">
        <v>99</v>
      </c>
      <c r="C64" s="30">
        <f>C61+C63</f>
        <v>820000</v>
      </c>
      <c r="D64" s="30">
        <f>D61+D63</f>
        <v>608500</v>
      </c>
      <c r="E64" s="30">
        <f>E61+E63</f>
        <v>255562.52000000002</v>
      </c>
      <c r="F64" s="3"/>
      <c r="G64" s="15">
        <f>E64/E64*100</f>
        <v>100</v>
      </c>
      <c r="H64" s="6"/>
    </row>
    <row r="65" spans="1:8" ht="14.25">
      <c r="A65" s="29" t="s">
        <v>101</v>
      </c>
      <c r="B65" s="27" t="s">
        <v>102</v>
      </c>
      <c r="C65" s="30">
        <f>C12-C64</f>
        <v>-50000</v>
      </c>
      <c r="D65" s="30">
        <f>D12-D64</f>
        <v>0</v>
      </c>
      <c r="E65" s="30">
        <f>E12-E64</f>
        <v>9926.809999999998</v>
      </c>
      <c r="F65" s="3"/>
      <c r="G65" s="15"/>
      <c r="H65" s="6"/>
    </row>
    <row r="66" spans="1:5" ht="14.25">
      <c r="A66" s="25"/>
      <c r="B66" s="26"/>
      <c r="E66" s="1"/>
    </row>
    <row r="68" spans="2:5" ht="14.25">
      <c r="B68" s="26" t="s">
        <v>103</v>
      </c>
      <c r="E68">
        <v>255562.52</v>
      </c>
    </row>
    <row r="69" spans="2:5" ht="14.25">
      <c r="B69" s="26" t="s">
        <v>104</v>
      </c>
      <c r="E69" s="1">
        <f>E64-E68</f>
        <v>0</v>
      </c>
    </row>
  </sheetData>
  <sheetProtection/>
  <printOptions/>
  <pageMargins left="0.75" right="0.75" top="1" bottom="1" header="0.5" footer="0.5"/>
  <pageSetup horizontalDpi="600" verticalDpi="600" orientation="portrait" paperSize="9" scale="72" r:id="rId1"/>
  <rowBreaks count="1" manualBreakCount="1">
    <brk id="4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Korisnik</cp:lastModifiedBy>
  <cp:lastPrinted>2015-08-26T15:43:38Z</cp:lastPrinted>
  <dcterms:created xsi:type="dcterms:W3CDTF">2015-08-26T14:10:26Z</dcterms:created>
  <dcterms:modified xsi:type="dcterms:W3CDTF">2015-10-19T07:32:32Z</dcterms:modified>
  <cp:category/>
  <cp:version/>
  <cp:contentType/>
  <cp:contentStatus/>
</cp:coreProperties>
</file>