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9" i="1" l="1"/>
  <c r="F27" i="1" s="1"/>
  <c r="F23" i="1" s="1"/>
  <c r="F47" i="1"/>
  <c r="F42" i="1"/>
  <c r="F39" i="1"/>
  <c r="F35" i="1"/>
  <c r="F24" i="1"/>
  <c r="F17" i="1"/>
  <c r="F16" i="1"/>
  <c r="F12" i="1"/>
  <c r="F4" i="1"/>
  <c r="F10" i="1" s="1"/>
  <c r="E3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2" i="1"/>
  <c r="D27" i="1"/>
  <c r="D29" i="1"/>
  <c r="F54" i="1" l="1"/>
  <c r="D47" i="1"/>
  <c r="D42" i="1"/>
  <c r="E42" i="1" s="1"/>
  <c r="D39" i="1"/>
  <c r="E39" i="1" s="1"/>
  <c r="D35" i="1"/>
  <c r="E35" i="1" s="1"/>
  <c r="D24" i="1"/>
  <c r="D23" i="1" s="1"/>
  <c r="D17" i="1"/>
  <c r="D16" i="1" s="1"/>
  <c r="D54" i="1" s="1"/>
  <c r="E54" i="1" s="1"/>
  <c r="D12" i="1"/>
  <c r="D4" i="1"/>
  <c r="D10" i="1" s="1"/>
  <c r="C42" i="1" l="1"/>
  <c r="C39" i="1"/>
  <c r="C17" i="1" l="1"/>
  <c r="C16" i="1" s="1"/>
  <c r="C27" i="1"/>
  <c r="C35" i="1"/>
  <c r="C47" i="1"/>
  <c r="C24" i="1"/>
  <c r="C23" i="1" l="1"/>
  <c r="C4" i="1" l="1"/>
  <c r="C10" i="1" l="1"/>
  <c r="C12" i="1" l="1"/>
  <c r="C54" i="1" s="1"/>
</calcChain>
</file>

<file path=xl/sharedStrings.xml><?xml version="1.0" encoding="utf-8"?>
<sst xmlns="http://schemas.openxmlformats.org/spreadsheetml/2006/main" count="111" uniqueCount="89">
  <si>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</si>
  <si>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</si>
  <si>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</si>
  <si>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</si>
  <si>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</si>
  <si>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</si>
  <si>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</si>
  <si>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</si>
  <si>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</si>
  <si>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</si>
  <si>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</si>
  <si>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</si>
  <si>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</si>
  <si>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</si>
  <si>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</si>
  <si>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</si>
  <si>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</si>
  <si>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</si>
  <si>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</si>
  <si>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</si>
  <si>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</si>
  <si>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</si>
  <si>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</si>
  <si>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</si>
  <si>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</si>
  <si>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</si>
  <si>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</si>
  <si>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</si>
  <si>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Manifestacije</t>
  </si>
  <si>
    <t>Kulturno-zabavne</t>
  </si>
  <si>
    <t>Ostale manifestacije</t>
  </si>
  <si>
    <t>Potpore manifestacijama (suorganizacija s drugim subjektima te donacije drugima za manifestacije)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</si>
  <si>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</si>
  <si>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</si>
  <si>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</si>
  <si>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</si>
  <si>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</si>
  <si>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</si>
  <si>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</si>
  <si>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</si>
  <si>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</si>
  <si>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Opće oglašavanje (Oglašavanje u tisku, TV oglašavanje…)</t>
  </si>
  <si>
    <t>2.3.</t>
  </si>
  <si>
    <t>Brošure i ostali tiskani materijali</t>
  </si>
  <si>
    <t>2.4.</t>
  </si>
  <si>
    <t>Suveniri i promo materijali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</si>
  <si>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</si>
  <si>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</si>
  <si>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</si>
  <si>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</si>
  <si>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</si>
  <si>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</si>
  <si>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</si>
  <si>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</si>
  <si>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</si>
  <si>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</si>
  <si>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</si>
  <si>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 xml:space="preserve">Formiranje baze podataka </t>
  </si>
  <si>
    <t>Suradnja s međunarodnim institucijama</t>
  </si>
  <si>
    <t>Jedinstveni turistički informacijski sustav (prijava i odjava gostiju, statistika i dr.)</t>
  </si>
  <si>
    <t xml:space="preserve">VII. </t>
  </si>
  <si>
    <t>POSEBNI PROGRAMI</t>
  </si>
  <si>
    <t>VIII.</t>
  </si>
  <si>
    <r>
      <t xml:space="preserve">OSTALO </t>
    </r>
    <r>
      <rPr>
        <sz val="10"/>
        <rFont val="Calibri"/>
        <family val="2"/>
        <charset val="238"/>
        <scheme val="minor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</si>
  <si>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</si>
  <si>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</si>
  <si>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</si>
  <si>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</si>
  <si>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</si>
  <si>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Smeđa signalizacija</t>
  </si>
  <si>
    <t>1.2.</t>
  </si>
  <si>
    <t>Studijska putovanja</t>
  </si>
  <si>
    <t>PRIJENOS VIŠKA U IDUĆU GODINU - POKRIVANJE MANJKA U IDUĆOJ GODINI (SVEUKUPNI PRIHODI UMANJENI ZA SVEUKUPNE RASHODE)</t>
  </si>
  <si>
    <t>Poticanje i pomaganje razvoja turizma na područjima koja nisu turistički razvijena</t>
  </si>
  <si>
    <t>PLAN 2017</t>
  </si>
  <si>
    <t>Sportske manifestacije (Ciklo turizam)</t>
  </si>
  <si>
    <t>Stručni savjeti od strane MINK konzervatorski odjel Osijek</t>
  </si>
  <si>
    <t>Održavanje i proširenje građe Etnološkog centra baranjske baštine</t>
  </si>
  <si>
    <t>1.3.</t>
  </si>
  <si>
    <t>1.4.</t>
  </si>
  <si>
    <t>Izvještaj do 31.10.2017.</t>
  </si>
  <si>
    <t>Smanjenje/ povećnje 2017.</t>
  </si>
  <si>
    <t>Plan za 2017. Novo</t>
  </si>
  <si>
    <t>XI.</t>
  </si>
  <si>
    <t>AMORTIZACIJA</t>
  </si>
  <si>
    <t>2.2.1.</t>
  </si>
  <si>
    <t>Bilboardi</t>
  </si>
  <si>
    <t>2.2.2.</t>
  </si>
  <si>
    <t>Promo materijali za manifestacije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</si>
</sst>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/>
    <xf numFmtId="4" fontId="2" fillId="2" borderId="1" xfId="0" applyNumberFormat="1" applyFont="1" applyFill="1" applyBorder="1"/>
    <xf numFmtId="4" fontId="2" fillId="4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8" zoomScale="120" zoomScaleNormal="120" workbookViewId="0">
      <selection activeCell="I45" sqref="I45"/>
    </sheetView>
  </sheetViews>
  <sheetFormatPr defaultColWidth="9.140625" defaultRowHeight="12.75" x14ac:dyDescent="0.2"/>
  <cols>
    <col min="1" max="1" width="5.28515625" style="13" bestFit="1" customWidth="1"/>
    <col min="2" max="2" width="36.28515625" style="6" customWidth="1"/>
    <col min="3" max="6" width="11.28515625" style="4" customWidth="1"/>
    <col min="7" max="16384" width="9.140625" style="4"/>
  </cols>
  <sheetData>
    <row r="1" spans="1:6" s="2" customFormat="1" ht="38.25" x14ac:dyDescent="0.2">
      <c r="A1" s="1" t="s">
        <v>0</v>
      </c>
      <c r="B1" s="1" t="s">
        <v>1</v>
      </c>
      <c r="C1" s="1" t="s">
        <v>74</v>
      </c>
      <c r="D1" s="1" t="s">
        <v>80</v>
      </c>
      <c r="E1" s="1" t="s">
        <v>81</v>
      </c>
      <c r="F1" s="1" t="s">
        <v>82</v>
      </c>
    </row>
    <row r="2" spans="1:6" x14ac:dyDescent="0.2">
      <c r="A2" s="3" t="s">
        <v>2</v>
      </c>
      <c r="B2" s="22" t="s">
        <v>3</v>
      </c>
      <c r="C2" s="17">
        <v>50000</v>
      </c>
      <c r="D2" s="17">
        <v>37922.959999999999</v>
      </c>
      <c r="E2" s="17">
        <f>D2-C2</f>
        <v>-12077.04</v>
      </c>
      <c r="F2" s="17">
        <v>53000</v>
      </c>
    </row>
    <row r="3" spans="1:6" x14ac:dyDescent="0.2">
      <c r="A3" s="3" t="s">
        <v>4</v>
      </c>
      <c r="B3" s="22" t="s">
        <v>5</v>
      </c>
      <c r="C3" s="17">
        <v>150000</v>
      </c>
      <c r="D3" s="17">
        <v>110824.29</v>
      </c>
      <c r="E3" s="17">
        <f t="shared" ref="E3:F55" si="0">D3-C3</f>
        <v>-39175.710000000006</v>
      </c>
      <c r="F3" s="17">
        <v>150000</v>
      </c>
    </row>
    <row r="4" spans="1:6" ht="25.5" x14ac:dyDescent="0.2">
      <c r="A4" s="3" t="s">
        <v>6</v>
      </c>
      <c r="B4" s="22" t="s">
        <v>7</v>
      </c>
      <c r="C4" s="17">
        <f>SUM(C5,C6)</f>
        <v>377000</v>
      </c>
      <c r="D4" s="17">
        <f>SUM(D5:D6)</f>
        <v>322546.53000000003</v>
      </c>
      <c r="E4" s="17">
        <f t="shared" si="0"/>
        <v>-54453.469999999972</v>
      </c>
      <c r="F4" s="17">
        <f>SUM(F5,F6)</f>
        <v>425349.56</v>
      </c>
    </row>
    <row r="5" spans="1:6" x14ac:dyDescent="0.2">
      <c r="A5" s="3" t="s">
        <v>8</v>
      </c>
      <c r="B5" s="22" t="s">
        <v>9</v>
      </c>
      <c r="C5" s="17">
        <v>100000</v>
      </c>
      <c r="D5" s="17">
        <v>140806.57999999999</v>
      </c>
      <c r="E5" s="17">
        <f t="shared" si="0"/>
        <v>40806.579999999987</v>
      </c>
      <c r="F5" s="17">
        <v>195349.56</v>
      </c>
    </row>
    <row r="6" spans="1:6" x14ac:dyDescent="0.2">
      <c r="A6" s="3" t="s">
        <v>10</v>
      </c>
      <c r="B6" s="22" t="s">
        <v>11</v>
      </c>
      <c r="C6" s="17">
        <v>277000</v>
      </c>
      <c r="D6" s="17">
        <v>181739.95</v>
      </c>
      <c r="E6" s="17">
        <f t="shared" si="0"/>
        <v>-95260.049999999988</v>
      </c>
      <c r="F6" s="17">
        <v>230000</v>
      </c>
    </row>
    <row r="7" spans="1:6" x14ac:dyDescent="0.2">
      <c r="A7" s="3" t="s">
        <v>12</v>
      </c>
      <c r="B7" s="22" t="s">
        <v>13</v>
      </c>
      <c r="C7" s="17">
        <v>120354.2</v>
      </c>
      <c r="D7" s="17">
        <v>182900</v>
      </c>
      <c r="E7" s="17">
        <f t="shared" si="0"/>
        <v>62545.8</v>
      </c>
      <c r="F7" s="17">
        <v>190000</v>
      </c>
    </row>
    <row r="8" spans="1:6" ht="25.5" x14ac:dyDescent="0.2">
      <c r="A8" s="14" t="s">
        <v>14</v>
      </c>
      <c r="B8" s="16" t="s">
        <v>15</v>
      </c>
      <c r="C8" s="17">
        <v>5000</v>
      </c>
      <c r="D8" s="17">
        <v>0</v>
      </c>
      <c r="E8" s="17">
        <f t="shared" si="0"/>
        <v>-5000</v>
      </c>
      <c r="F8" s="17">
        <v>0</v>
      </c>
    </row>
    <row r="9" spans="1:6" x14ac:dyDescent="0.2">
      <c r="A9" s="3" t="s">
        <v>16</v>
      </c>
      <c r="B9" s="22" t="s">
        <v>17</v>
      </c>
      <c r="C9" s="17">
        <v>5000</v>
      </c>
      <c r="D9" s="17">
        <v>496.8</v>
      </c>
      <c r="E9" s="17">
        <f t="shared" si="0"/>
        <v>-4503.2</v>
      </c>
      <c r="F9" s="17">
        <v>496.8</v>
      </c>
    </row>
    <row r="10" spans="1:6" x14ac:dyDescent="0.2">
      <c r="A10" s="5"/>
      <c r="B10" s="23" t="s">
        <v>18</v>
      </c>
      <c r="C10" s="18">
        <f>SUM(C2,C3:C4,C7,C8,C9)</f>
        <v>707354.2</v>
      </c>
      <c r="D10" s="18">
        <f>SUM(D2,D3,D4,D7,D8,D9)</f>
        <v>654690.58000000007</v>
      </c>
      <c r="E10" s="18">
        <f t="shared" si="0"/>
        <v>-52663.619999999879</v>
      </c>
      <c r="F10" s="18">
        <f>SUM(F2,F3,F4,F7,F8,F9)</f>
        <v>818846.3600000001</v>
      </c>
    </row>
    <row r="11" spans="1:6" s="6" customFormat="1" x14ac:dyDescent="0.2">
      <c r="A11" s="1" t="s">
        <v>0</v>
      </c>
      <c r="B11" s="23" t="s">
        <v>19</v>
      </c>
      <c r="C11" s="1"/>
      <c r="D11" s="1"/>
      <c r="E11" s="33"/>
      <c r="F11" s="1"/>
    </row>
    <row r="12" spans="1:6" x14ac:dyDescent="0.2">
      <c r="A12" s="7" t="s">
        <v>20</v>
      </c>
      <c r="B12" s="24" t="s">
        <v>21</v>
      </c>
      <c r="C12" s="19">
        <f>SUM(C13,C14,C15)</f>
        <v>420000</v>
      </c>
      <c r="D12" s="19">
        <f>SUM(D13:D15)</f>
        <v>323684.55</v>
      </c>
      <c r="E12" s="19">
        <f t="shared" si="0"/>
        <v>-96315.450000000012</v>
      </c>
      <c r="F12" s="19">
        <f>SUM(F13:F15)</f>
        <v>397851.24</v>
      </c>
    </row>
    <row r="13" spans="1:6" x14ac:dyDescent="0.2">
      <c r="A13" s="3" t="s">
        <v>2</v>
      </c>
      <c r="B13" s="16" t="s">
        <v>22</v>
      </c>
      <c r="C13" s="17">
        <v>360000</v>
      </c>
      <c r="D13" s="17">
        <v>277882.32</v>
      </c>
      <c r="E13" s="17">
        <f t="shared" si="0"/>
        <v>-82117.679999999993</v>
      </c>
      <c r="F13" s="17">
        <v>342851.24</v>
      </c>
    </row>
    <row r="14" spans="1:6" x14ac:dyDescent="0.2">
      <c r="A14" s="3" t="s">
        <v>4</v>
      </c>
      <c r="B14" s="16" t="s">
        <v>23</v>
      </c>
      <c r="C14" s="17">
        <v>60000</v>
      </c>
      <c r="D14" s="17">
        <v>45802.23</v>
      </c>
      <c r="E14" s="17">
        <f t="shared" si="0"/>
        <v>-14197.769999999997</v>
      </c>
      <c r="F14" s="17">
        <v>55000</v>
      </c>
    </row>
    <row r="15" spans="1:6" x14ac:dyDescent="0.2">
      <c r="A15" s="3" t="s">
        <v>6</v>
      </c>
      <c r="B15" s="16" t="s">
        <v>24</v>
      </c>
      <c r="C15" s="17">
        <v>0</v>
      </c>
      <c r="D15" s="17">
        <v>0</v>
      </c>
      <c r="E15" s="17">
        <f t="shared" si="0"/>
        <v>0</v>
      </c>
      <c r="F15" s="17">
        <v>0</v>
      </c>
    </row>
    <row r="16" spans="1:6" x14ac:dyDescent="0.2">
      <c r="A16" s="7" t="s">
        <v>25</v>
      </c>
      <c r="B16" s="25" t="s">
        <v>26</v>
      </c>
      <c r="C16" s="19">
        <f>SUM(C17,C22)</f>
        <v>153000</v>
      </c>
      <c r="D16" s="19">
        <f>SUM(D17,D22)</f>
        <v>122975.78</v>
      </c>
      <c r="E16" s="19">
        <f t="shared" si="0"/>
        <v>-30024.22</v>
      </c>
      <c r="F16" s="19">
        <f>SUM(F17,F22)</f>
        <v>128650</v>
      </c>
    </row>
    <row r="17" spans="1:6" x14ac:dyDescent="0.2">
      <c r="A17" s="9" t="s">
        <v>2</v>
      </c>
      <c r="B17" s="26" t="s">
        <v>28</v>
      </c>
      <c r="C17" s="20">
        <f>SUM(C18,C19,C20,C21)</f>
        <v>153000</v>
      </c>
      <c r="D17" s="20">
        <f>SUM(D18:D21)</f>
        <v>122975.78</v>
      </c>
      <c r="E17" s="21">
        <f t="shared" si="0"/>
        <v>-30024.22</v>
      </c>
      <c r="F17" s="20">
        <f>SUM(F18:F21)</f>
        <v>128650</v>
      </c>
    </row>
    <row r="18" spans="1:6" x14ac:dyDescent="0.2">
      <c r="A18" s="9" t="s">
        <v>27</v>
      </c>
      <c r="B18" s="26" t="s">
        <v>29</v>
      </c>
      <c r="C18" s="20">
        <v>147000</v>
      </c>
      <c r="D18" s="32">
        <v>119325.78</v>
      </c>
      <c r="E18" s="17">
        <f t="shared" si="0"/>
        <v>-27674.22</v>
      </c>
      <c r="F18" s="32">
        <v>125000</v>
      </c>
    </row>
    <row r="19" spans="1:6" x14ac:dyDescent="0.2">
      <c r="A19" s="9" t="s">
        <v>70</v>
      </c>
      <c r="B19" s="26" t="s">
        <v>75</v>
      </c>
      <c r="C19" s="20">
        <v>3000</v>
      </c>
      <c r="D19" s="32">
        <v>0</v>
      </c>
      <c r="E19" s="17">
        <f t="shared" si="0"/>
        <v>-3000</v>
      </c>
      <c r="F19" s="32">
        <v>0</v>
      </c>
    </row>
    <row r="20" spans="1:6" x14ac:dyDescent="0.2">
      <c r="A20" s="9" t="s">
        <v>78</v>
      </c>
      <c r="B20" s="26" t="s">
        <v>30</v>
      </c>
      <c r="C20" s="20">
        <v>0</v>
      </c>
      <c r="D20" s="32">
        <v>0</v>
      </c>
      <c r="E20" s="17">
        <f t="shared" si="0"/>
        <v>0</v>
      </c>
      <c r="F20" s="32">
        <v>0</v>
      </c>
    </row>
    <row r="21" spans="1:6" ht="38.25" x14ac:dyDescent="0.2">
      <c r="A21" s="9" t="s">
        <v>79</v>
      </c>
      <c r="B21" s="26" t="s">
        <v>31</v>
      </c>
      <c r="C21" s="20">
        <v>3000</v>
      </c>
      <c r="D21" s="32">
        <v>3650</v>
      </c>
      <c r="E21" s="17">
        <f t="shared" si="0"/>
        <v>650</v>
      </c>
      <c r="F21" s="32">
        <v>3650</v>
      </c>
    </row>
    <row r="22" spans="1:6" x14ac:dyDescent="0.2">
      <c r="A22" s="9" t="s">
        <v>4</v>
      </c>
      <c r="B22" s="27" t="s">
        <v>32</v>
      </c>
      <c r="C22" s="20">
        <v>0</v>
      </c>
      <c r="D22" s="20">
        <v>0</v>
      </c>
      <c r="E22" s="17">
        <f t="shared" si="0"/>
        <v>0</v>
      </c>
      <c r="F22" s="32">
        <v>0</v>
      </c>
    </row>
    <row r="23" spans="1:6" x14ac:dyDescent="0.2">
      <c r="A23" s="7" t="s">
        <v>33</v>
      </c>
      <c r="B23" s="25" t="s">
        <v>34</v>
      </c>
      <c r="C23" s="19">
        <f>SUM(C24,C27,C34)</f>
        <v>71154.2</v>
      </c>
      <c r="D23" s="19">
        <f>SUM(D24,D27,D34)</f>
        <v>104090.43</v>
      </c>
      <c r="E23" s="19">
        <f t="shared" si="0"/>
        <v>32936.229999999996</v>
      </c>
      <c r="F23" s="19">
        <f>SUM(F24,F27,F34)</f>
        <v>151170</v>
      </c>
    </row>
    <row r="24" spans="1:6" x14ac:dyDescent="0.2">
      <c r="A24" s="10" t="s">
        <v>2</v>
      </c>
      <c r="B24" s="28" t="s">
        <v>35</v>
      </c>
      <c r="C24" s="21">
        <f>SUM(C25,C26)</f>
        <v>17400</v>
      </c>
      <c r="D24" s="21">
        <f>SUM(D25:D26)</f>
        <v>13794.18</v>
      </c>
      <c r="E24" s="21">
        <f t="shared" si="0"/>
        <v>-3605.8199999999997</v>
      </c>
      <c r="F24" s="21">
        <f>SUM(F25:F26)</f>
        <v>15700</v>
      </c>
    </row>
    <row r="25" spans="1:6" x14ac:dyDescent="0.2">
      <c r="A25" s="3" t="s">
        <v>27</v>
      </c>
      <c r="B25" s="16" t="s">
        <v>36</v>
      </c>
      <c r="C25" s="17">
        <v>6000</v>
      </c>
      <c r="D25" s="17">
        <v>9044.18</v>
      </c>
      <c r="E25" s="17">
        <f t="shared" si="0"/>
        <v>3044.1800000000003</v>
      </c>
      <c r="F25" s="17">
        <v>10000</v>
      </c>
    </row>
    <row r="26" spans="1:6" ht="25.5" x14ac:dyDescent="0.2">
      <c r="A26" s="3" t="s">
        <v>70</v>
      </c>
      <c r="B26" s="16" t="s">
        <v>37</v>
      </c>
      <c r="C26" s="17">
        <v>11400</v>
      </c>
      <c r="D26" s="17">
        <v>4750</v>
      </c>
      <c r="E26" s="17">
        <f t="shared" si="0"/>
        <v>-6650</v>
      </c>
      <c r="F26" s="17">
        <v>5700</v>
      </c>
    </row>
    <row r="27" spans="1:6" x14ac:dyDescent="0.2">
      <c r="A27" s="10" t="s">
        <v>4</v>
      </c>
      <c r="B27" s="28" t="s">
        <v>38</v>
      </c>
      <c r="C27" s="21">
        <f>SUM(C28,C29,C32,C33)</f>
        <v>53754.2</v>
      </c>
      <c r="D27" s="21">
        <f>SUM(D28,D29,D32,D33)</f>
        <v>90296.25</v>
      </c>
      <c r="E27" s="21">
        <f t="shared" si="0"/>
        <v>36542.050000000003</v>
      </c>
      <c r="F27" s="21">
        <f>SUM(F28,F29,F32,F33)</f>
        <v>116250</v>
      </c>
    </row>
    <row r="28" spans="1:6" ht="25.5" x14ac:dyDescent="0.2">
      <c r="A28" s="3" t="s">
        <v>39</v>
      </c>
      <c r="B28" s="16" t="s">
        <v>41</v>
      </c>
      <c r="C28" s="17">
        <v>4000</v>
      </c>
      <c r="D28" s="17">
        <v>19068.75</v>
      </c>
      <c r="E28" s="17">
        <f t="shared" si="0"/>
        <v>15068.75</v>
      </c>
      <c r="F28" s="17">
        <v>25000</v>
      </c>
    </row>
    <row r="29" spans="1:6" x14ac:dyDescent="0.2">
      <c r="A29" s="3" t="s">
        <v>40</v>
      </c>
      <c r="B29" s="16" t="s">
        <v>43</v>
      </c>
      <c r="C29" s="17">
        <v>38500</v>
      </c>
      <c r="D29" s="17">
        <f>SUM(D30,D31)</f>
        <v>71227.5</v>
      </c>
      <c r="E29" s="17">
        <f t="shared" si="0"/>
        <v>32727.5</v>
      </c>
      <c r="F29" s="17">
        <f>SUM(F30,F31)</f>
        <v>91250</v>
      </c>
    </row>
    <row r="30" spans="1:6" x14ac:dyDescent="0.2">
      <c r="A30" s="3" t="s">
        <v>85</v>
      </c>
      <c r="B30" s="16" t="s">
        <v>86</v>
      </c>
      <c r="C30" s="17"/>
      <c r="D30" s="17">
        <v>44437.5</v>
      </c>
      <c r="E30" s="17">
        <f t="shared" si="0"/>
        <v>44437.5</v>
      </c>
      <c r="F30" s="17">
        <v>59250</v>
      </c>
    </row>
    <row r="31" spans="1:6" x14ac:dyDescent="0.2">
      <c r="A31" s="3" t="s">
        <v>87</v>
      </c>
      <c r="B31" s="16" t="s">
        <v>88</v>
      </c>
      <c r="C31" s="17"/>
      <c r="D31" s="17">
        <v>26790</v>
      </c>
      <c r="E31" s="17">
        <f t="shared" si="0"/>
        <v>26790</v>
      </c>
      <c r="F31" s="17">
        <v>32000</v>
      </c>
    </row>
    <row r="32" spans="1:6" x14ac:dyDescent="0.2">
      <c r="A32" s="3" t="s">
        <v>42</v>
      </c>
      <c r="B32" s="16" t="s">
        <v>45</v>
      </c>
      <c r="C32" s="17">
        <v>11254.2</v>
      </c>
      <c r="D32" s="17">
        <v>0</v>
      </c>
      <c r="E32" s="17">
        <f t="shared" si="0"/>
        <v>-11254.2</v>
      </c>
      <c r="F32" s="17">
        <v>0</v>
      </c>
    </row>
    <row r="33" spans="1:6" x14ac:dyDescent="0.2">
      <c r="A33" s="3" t="s">
        <v>44</v>
      </c>
      <c r="B33" s="16" t="s">
        <v>46</v>
      </c>
      <c r="C33" s="17">
        <v>0</v>
      </c>
      <c r="D33" s="17">
        <v>0</v>
      </c>
      <c r="E33" s="17">
        <f t="shared" si="0"/>
        <v>0</v>
      </c>
      <c r="F33" s="17">
        <v>0</v>
      </c>
    </row>
    <row r="34" spans="1:6" x14ac:dyDescent="0.2">
      <c r="A34" s="10" t="s">
        <v>6</v>
      </c>
      <c r="B34" s="31" t="s">
        <v>69</v>
      </c>
      <c r="C34" s="21">
        <v>0</v>
      </c>
      <c r="D34" s="21">
        <v>0</v>
      </c>
      <c r="E34" s="21">
        <f t="shared" si="0"/>
        <v>0</v>
      </c>
      <c r="F34" s="21">
        <v>19220</v>
      </c>
    </row>
    <row r="35" spans="1:6" x14ac:dyDescent="0.2">
      <c r="A35" s="7" t="s">
        <v>47</v>
      </c>
      <c r="B35" s="25" t="s">
        <v>48</v>
      </c>
      <c r="C35" s="19">
        <f>SUM(C36,C37,C38)</f>
        <v>22000</v>
      </c>
      <c r="D35" s="19">
        <f>SUM(D36:D38)</f>
        <v>50734.02</v>
      </c>
      <c r="E35" s="19">
        <f t="shared" si="0"/>
        <v>28734.019999999997</v>
      </c>
      <c r="F35" s="19">
        <f>SUM(F36:F38)</f>
        <v>60000</v>
      </c>
    </row>
    <row r="36" spans="1:6" ht="25.5" x14ac:dyDescent="0.2">
      <c r="A36" s="14" t="s">
        <v>2</v>
      </c>
      <c r="B36" s="16" t="s">
        <v>49</v>
      </c>
      <c r="C36" s="17">
        <v>15000</v>
      </c>
      <c r="D36" s="17">
        <v>50734.02</v>
      </c>
      <c r="E36" s="17">
        <f t="shared" si="0"/>
        <v>35734.019999999997</v>
      </c>
      <c r="F36" s="17">
        <v>60000</v>
      </c>
    </row>
    <row r="37" spans="1:6" x14ac:dyDescent="0.2">
      <c r="A37" s="3" t="s">
        <v>4</v>
      </c>
      <c r="B37" s="16" t="s">
        <v>71</v>
      </c>
      <c r="C37" s="17">
        <v>5000</v>
      </c>
      <c r="D37" s="17">
        <v>0</v>
      </c>
      <c r="E37" s="17">
        <f t="shared" si="0"/>
        <v>-5000</v>
      </c>
      <c r="F37" s="17">
        <v>0</v>
      </c>
    </row>
    <row r="38" spans="1:6" x14ac:dyDescent="0.2">
      <c r="A38" s="3" t="s">
        <v>6</v>
      </c>
      <c r="B38" s="16" t="s">
        <v>50</v>
      </c>
      <c r="C38" s="17">
        <v>2000</v>
      </c>
      <c r="D38" s="17">
        <v>0</v>
      </c>
      <c r="E38" s="17">
        <f t="shared" si="0"/>
        <v>-2000</v>
      </c>
      <c r="F38" s="17">
        <v>0</v>
      </c>
    </row>
    <row r="39" spans="1:6" x14ac:dyDescent="0.2">
      <c r="A39" s="7" t="s">
        <v>51</v>
      </c>
      <c r="B39" s="25" t="s">
        <v>52</v>
      </c>
      <c r="C39" s="19">
        <f>SUM(C40,C41)</f>
        <v>6000</v>
      </c>
      <c r="D39" s="19">
        <f>SUM(D40:D41)</f>
        <v>1100</v>
      </c>
      <c r="E39" s="19">
        <f t="shared" si="0"/>
        <v>-4900</v>
      </c>
      <c r="F39" s="19">
        <f>SUM(F40,F41)</f>
        <v>1100</v>
      </c>
    </row>
    <row r="40" spans="1:6" ht="25.5" x14ac:dyDescent="0.2">
      <c r="A40" s="3" t="s">
        <v>2</v>
      </c>
      <c r="B40" s="16" t="s">
        <v>53</v>
      </c>
      <c r="C40" s="17">
        <v>0</v>
      </c>
      <c r="D40" s="17">
        <v>1100</v>
      </c>
      <c r="E40" s="17">
        <f t="shared" si="0"/>
        <v>1100</v>
      </c>
      <c r="F40" s="17">
        <v>1100</v>
      </c>
    </row>
    <row r="41" spans="1:6" ht="25.5" x14ac:dyDescent="0.2">
      <c r="A41" s="14" t="s">
        <v>4</v>
      </c>
      <c r="B41" s="16" t="s">
        <v>76</v>
      </c>
      <c r="C41" s="17">
        <v>6000</v>
      </c>
      <c r="D41" s="17">
        <v>0</v>
      </c>
      <c r="E41" s="17">
        <f t="shared" si="0"/>
        <v>-6000</v>
      </c>
      <c r="F41" s="17">
        <v>0</v>
      </c>
    </row>
    <row r="42" spans="1:6" x14ac:dyDescent="0.2">
      <c r="A42" s="7" t="s">
        <v>54</v>
      </c>
      <c r="B42" s="29" t="s">
        <v>55</v>
      </c>
      <c r="C42" s="19">
        <f>SUM(C43,C44,C45,C46)</f>
        <v>3000</v>
      </c>
      <c r="D42" s="19">
        <f>SUM(D43:D46)</f>
        <v>0</v>
      </c>
      <c r="E42" s="19">
        <f t="shared" si="0"/>
        <v>-3000</v>
      </c>
      <c r="F42" s="19">
        <f>SUM(F43:F46)</f>
        <v>0</v>
      </c>
    </row>
    <row r="43" spans="1:6" x14ac:dyDescent="0.2">
      <c r="A43" s="3" t="s">
        <v>2</v>
      </c>
      <c r="B43" s="27" t="s">
        <v>56</v>
      </c>
      <c r="C43" s="17">
        <v>3000</v>
      </c>
      <c r="D43" s="17">
        <v>0</v>
      </c>
      <c r="E43" s="17">
        <f t="shared" si="0"/>
        <v>-3000</v>
      </c>
      <c r="F43" s="17">
        <v>0</v>
      </c>
    </row>
    <row r="44" spans="1:6" x14ac:dyDescent="0.2">
      <c r="A44" s="3" t="s">
        <v>6</v>
      </c>
      <c r="B44" s="16" t="s">
        <v>57</v>
      </c>
      <c r="C44" s="17">
        <v>0</v>
      </c>
      <c r="D44" s="17">
        <v>0</v>
      </c>
      <c r="E44" s="17">
        <f t="shared" si="0"/>
        <v>0</v>
      </c>
      <c r="F44" s="17">
        <v>0</v>
      </c>
    </row>
    <row r="45" spans="1:6" x14ac:dyDescent="0.2">
      <c r="A45" s="3" t="s">
        <v>12</v>
      </c>
      <c r="B45" s="16" t="s">
        <v>58</v>
      </c>
      <c r="C45" s="17">
        <v>0</v>
      </c>
      <c r="D45" s="17">
        <v>0</v>
      </c>
      <c r="E45" s="17">
        <f t="shared" si="0"/>
        <v>0</v>
      </c>
      <c r="F45" s="17">
        <v>0</v>
      </c>
    </row>
    <row r="46" spans="1:6" ht="25.5" x14ac:dyDescent="0.2">
      <c r="A46" s="3" t="s">
        <v>14</v>
      </c>
      <c r="B46" s="16" t="s">
        <v>59</v>
      </c>
      <c r="C46" s="17">
        <v>0</v>
      </c>
      <c r="D46" s="17">
        <v>0</v>
      </c>
      <c r="E46" s="17">
        <f t="shared" si="0"/>
        <v>0</v>
      </c>
      <c r="F46" s="17">
        <v>0</v>
      </c>
    </row>
    <row r="47" spans="1:6" x14ac:dyDescent="0.2">
      <c r="A47" s="7" t="s">
        <v>60</v>
      </c>
      <c r="B47" s="25" t="s">
        <v>61</v>
      </c>
      <c r="C47" s="19">
        <f>SUM(C48,C49)</f>
        <v>32200</v>
      </c>
      <c r="D47" s="19">
        <f>SUM(D48:D49)</f>
        <v>0</v>
      </c>
      <c r="E47" s="19">
        <f t="shared" si="0"/>
        <v>-32200</v>
      </c>
      <c r="F47" s="19">
        <f>SUM(F48,F49)</f>
        <v>0</v>
      </c>
    </row>
    <row r="48" spans="1:6" ht="25.5" x14ac:dyDescent="0.2">
      <c r="A48" s="14" t="s">
        <v>2</v>
      </c>
      <c r="B48" s="16" t="s">
        <v>73</v>
      </c>
      <c r="C48" s="17">
        <v>0</v>
      </c>
      <c r="D48" s="17">
        <v>0</v>
      </c>
      <c r="E48" s="17">
        <f t="shared" si="0"/>
        <v>0</v>
      </c>
      <c r="F48" s="17">
        <v>0</v>
      </c>
    </row>
    <row r="49" spans="1:6" ht="25.5" x14ac:dyDescent="0.2">
      <c r="A49" s="14" t="s">
        <v>4</v>
      </c>
      <c r="B49" s="16" t="s">
        <v>77</v>
      </c>
      <c r="C49" s="17">
        <v>32200</v>
      </c>
      <c r="D49" s="17">
        <v>0</v>
      </c>
      <c r="E49" s="17">
        <f t="shared" si="0"/>
        <v>-32200</v>
      </c>
      <c r="F49" s="17">
        <v>0</v>
      </c>
    </row>
    <row r="50" spans="1:6" ht="25.5" x14ac:dyDescent="0.2">
      <c r="A50" s="15" t="s">
        <v>62</v>
      </c>
      <c r="B50" s="25" t="s">
        <v>63</v>
      </c>
      <c r="C50" s="19">
        <v>0</v>
      </c>
      <c r="D50" s="19">
        <v>130000</v>
      </c>
      <c r="E50" s="19">
        <f t="shared" si="0"/>
        <v>130000</v>
      </c>
      <c r="F50" s="19">
        <v>149223.92000000001</v>
      </c>
    </row>
    <row r="51" spans="1:6" ht="25.5" x14ac:dyDescent="0.2">
      <c r="A51" s="7" t="s">
        <v>64</v>
      </c>
      <c r="B51" s="25" t="s">
        <v>65</v>
      </c>
      <c r="C51" s="19">
        <v>0</v>
      </c>
      <c r="D51" s="19">
        <v>2738.44</v>
      </c>
      <c r="E51" s="19">
        <f t="shared" si="0"/>
        <v>2738.44</v>
      </c>
      <c r="F51" s="19">
        <v>30000</v>
      </c>
    </row>
    <row r="52" spans="1:6" ht="25.5" x14ac:dyDescent="0.2">
      <c r="A52" s="15" t="s">
        <v>66</v>
      </c>
      <c r="B52" s="29" t="s">
        <v>67</v>
      </c>
      <c r="C52" s="8">
        <v>0</v>
      </c>
      <c r="D52" s="8"/>
      <c r="E52" s="19">
        <f t="shared" si="0"/>
        <v>0</v>
      </c>
      <c r="F52" s="8">
        <v>0</v>
      </c>
    </row>
    <row r="53" spans="1:6" x14ac:dyDescent="0.2">
      <c r="A53" s="15" t="s">
        <v>83</v>
      </c>
      <c r="B53" s="29" t="s">
        <v>84</v>
      </c>
      <c r="C53" s="8"/>
      <c r="D53" s="19">
        <v>42102.18</v>
      </c>
      <c r="E53" s="19">
        <f t="shared" si="0"/>
        <v>42102.18</v>
      </c>
      <c r="F53" s="19">
        <v>42102.1</v>
      </c>
    </row>
    <row r="54" spans="1:6" x14ac:dyDescent="0.2">
      <c r="A54" s="5"/>
      <c r="B54" s="23" t="s">
        <v>68</v>
      </c>
      <c r="C54" s="18">
        <f>SUM(C12,C16,C23,C35,C39,C42,C47)</f>
        <v>707354.2</v>
      </c>
      <c r="D54" s="18">
        <f>SUM(D12,D16,D23,D35,D39,D42,D47,D50,D51,D52,D53)</f>
        <v>777425.4</v>
      </c>
      <c r="E54" s="18">
        <f t="shared" si="0"/>
        <v>70071.20000000007</v>
      </c>
      <c r="F54" s="18">
        <f>SUM(F50:F53,F47,F42,F39,F35,F23,F16,F12)</f>
        <v>960097.26</v>
      </c>
    </row>
    <row r="55" spans="1:6" ht="51" x14ac:dyDescent="0.2">
      <c r="A55" s="11"/>
      <c r="B55" s="30" t="s">
        <v>72</v>
      </c>
      <c r="C55" s="12"/>
      <c r="D55" s="12"/>
      <c r="E55" s="34"/>
      <c r="F55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2017-12-11T13:41:01Z</dcterms:modified>
</cp:coreProperties>
</file>